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aume\Desktop\Rozenblat Capital\Projects\DESCHENAUX\IPSC\Financials\"/>
    </mc:Choice>
  </mc:AlternateContent>
  <xr:revisionPtr revIDLastSave="0" documentId="13_ncr:1_{99C7601A-2DAF-4611-8996-7453570B8309}" xr6:coauthVersionLast="36" xr6:coauthVersionMax="36" xr10:uidLastSave="{00000000-0000-0000-0000-000000000000}"/>
  <bookViews>
    <workbookView xWindow="0" yWindow="0" windowWidth="17256" windowHeight="5664" xr2:uid="{426D5E48-14B9-46CF-84C8-B7F37A7BB70F}"/>
  </bookViews>
  <sheets>
    <sheet name="Sheet1" sheetId="1" r:id="rId1"/>
  </sheets>
  <definedNames>
    <definedName name="_xlchart.v1.0" hidden="1">Sheet1!$G$71:$N$71</definedName>
    <definedName name="_xlchart.v1.1" hidden="1">Sheet1!$G$73:$N$73</definedName>
    <definedName name="_xlchart.v1.2" hidden="1">Sheet1!$G$68:$M$68</definedName>
    <definedName name="_xlchart.v1.3" hidden="1">Sheet1!$G$70:$M$70</definedName>
  </definedNames>
  <calcPr calcId="1790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5" i="1" l="1"/>
  <c r="N56" i="1"/>
  <c r="N57" i="1"/>
  <c r="N58" i="1"/>
  <c r="N59" i="1"/>
  <c r="G72" i="1" l="1"/>
  <c r="N63" i="1" l="1"/>
  <c r="G87" i="1" l="1"/>
  <c r="G89" i="1"/>
  <c r="G90" i="1"/>
  <c r="G88" i="1"/>
  <c r="G61" i="1"/>
  <c r="H61" i="1"/>
  <c r="I61" i="1"/>
  <c r="J61" i="1"/>
  <c r="K61" i="1"/>
  <c r="L61" i="1"/>
  <c r="N60" i="1"/>
  <c r="G44" i="1"/>
  <c r="H44" i="1"/>
  <c r="I44" i="1"/>
  <c r="J44" i="1"/>
  <c r="K44" i="1"/>
  <c r="L44" i="1"/>
  <c r="G19" i="1"/>
  <c r="H19" i="1"/>
  <c r="I19" i="1"/>
  <c r="J19" i="1"/>
  <c r="K19" i="1"/>
  <c r="L19" i="1"/>
  <c r="N52" i="1"/>
  <c r="N53" i="1"/>
  <c r="N54" i="1"/>
  <c r="J38" i="1" l="1"/>
  <c r="N36" i="1"/>
  <c r="N51" i="1"/>
  <c r="N50" i="1"/>
  <c r="N49" i="1"/>
  <c r="N48" i="1"/>
  <c r="N47" i="1"/>
  <c r="N35" i="1"/>
  <c r="N37" i="1"/>
  <c r="N43" i="1"/>
  <c r="N42" i="1"/>
  <c r="N41" i="1"/>
  <c r="L32" i="1"/>
  <c r="L38" i="1" s="1"/>
  <c r="K32" i="1"/>
  <c r="K38" i="1" s="1"/>
  <c r="N34" i="1"/>
  <c r="N19" i="1"/>
  <c r="G32" i="1"/>
  <c r="H32" i="1"/>
  <c r="H38" i="1" s="1"/>
  <c r="I32" i="1"/>
  <c r="I38" i="1" s="1"/>
  <c r="J32" i="1"/>
  <c r="L12" i="1"/>
  <c r="G12" i="1" s="1"/>
  <c r="G8" i="1"/>
  <c r="H8" i="1" s="1"/>
  <c r="H89" i="1" s="1"/>
  <c r="G38" i="1" l="1"/>
  <c r="G66" i="1" s="1"/>
  <c r="G73" i="1" s="1"/>
  <c r="G74" i="1" s="1"/>
  <c r="H72" i="1" s="1"/>
  <c r="H74" i="1" s="1"/>
  <c r="I72" i="1" s="1"/>
  <c r="I74" i="1" s="1"/>
  <c r="J72" i="1" s="1"/>
  <c r="H66" i="1"/>
  <c r="H73" i="1" s="1"/>
  <c r="N32" i="1"/>
  <c r="I66" i="1"/>
  <c r="I73" i="1" s="1"/>
  <c r="N61" i="1"/>
  <c r="G7" i="1" s="1"/>
  <c r="H7" i="1" s="1"/>
  <c r="H87" i="1" s="1"/>
  <c r="N44" i="1"/>
  <c r="G9" i="1" s="1"/>
  <c r="H9" i="1" s="1"/>
  <c r="H90" i="1" s="1"/>
  <c r="J66" i="1" l="1"/>
  <c r="J73" i="1" s="1"/>
  <c r="J74" i="1" s="1"/>
  <c r="K72" i="1" s="1"/>
  <c r="L66" i="1" l="1"/>
  <c r="L73" i="1" s="1"/>
  <c r="K66" i="1"/>
  <c r="K73" i="1" s="1"/>
  <c r="K74" i="1" s="1"/>
  <c r="L72" i="1" s="1"/>
  <c r="L74" i="1" s="1"/>
  <c r="N73" i="1" l="1"/>
  <c r="N33" i="1"/>
  <c r="N38" i="1" s="1"/>
  <c r="N66" i="1" s="1"/>
  <c r="O29" i="1" l="1"/>
  <c r="O19" i="1"/>
  <c r="O31" i="1"/>
  <c r="O48" i="1"/>
  <c r="O60" i="1"/>
  <c r="O20" i="1"/>
  <c r="O32" i="1"/>
  <c r="O49" i="1"/>
  <c r="O63" i="1"/>
  <c r="O24" i="1"/>
  <c r="O54" i="1"/>
  <c r="O41" i="1"/>
  <c r="O27" i="1"/>
  <c r="O42" i="1"/>
  <c r="O47" i="1"/>
  <c r="O21" i="1"/>
  <c r="O33" i="1"/>
  <c r="O50" i="1"/>
  <c r="O22" i="1"/>
  <c r="O34" i="1"/>
  <c r="O51" i="1"/>
  <c r="O52" i="1"/>
  <c r="O53" i="1"/>
  <c r="O37" i="1"/>
  <c r="O26" i="1"/>
  <c r="O28" i="1"/>
  <c r="O57" i="1"/>
  <c r="O58" i="1"/>
  <c r="O30" i="1"/>
  <c r="O23" i="1"/>
  <c r="O35" i="1"/>
  <c r="O36" i="1"/>
  <c r="O25" i="1"/>
  <c r="O43" i="1"/>
  <c r="O44" i="1"/>
  <c r="O56" i="1"/>
  <c r="O55" i="1"/>
  <c r="O59" i="1"/>
  <c r="G10" i="1"/>
  <c r="H10" i="1" s="1"/>
  <c r="H88" i="1" s="1"/>
  <c r="H91" i="1" s="1"/>
</calcChain>
</file>

<file path=xl/sharedStrings.xml><?xml version="1.0" encoding="utf-8"?>
<sst xmlns="http://schemas.openxmlformats.org/spreadsheetml/2006/main" count="62" uniqueCount="58">
  <si>
    <t>Uses of Funds</t>
  </si>
  <si>
    <t>IPO</t>
  </si>
  <si>
    <t>Capex</t>
  </si>
  <si>
    <t>Opex</t>
  </si>
  <si>
    <t>Sources of Funds</t>
  </si>
  <si>
    <t>Cash</t>
  </si>
  <si>
    <t>Total</t>
  </si>
  <si>
    <t>Rent</t>
  </si>
  <si>
    <t>Others</t>
  </si>
  <si>
    <t>Salaries</t>
  </si>
  <si>
    <t>Social charges</t>
  </si>
  <si>
    <t>IPO Burn Rate</t>
  </si>
  <si>
    <t>Software development</t>
  </si>
  <si>
    <t>Legal</t>
  </si>
  <si>
    <t>Laptops</t>
  </si>
  <si>
    <t>Office setup</t>
  </si>
  <si>
    <t>Press &amp; media release</t>
  </si>
  <si>
    <t>Travel &amp; expenses</t>
  </si>
  <si>
    <t>Sec Form 1A - Drafting</t>
  </si>
  <si>
    <t>Sec Form 1A - Filing</t>
  </si>
  <si>
    <t>Audit</t>
  </si>
  <si>
    <t>Accounting</t>
  </si>
  <si>
    <t>Investment Bank, Cash Admin &amp; Listing Fees</t>
  </si>
  <si>
    <t>Investment Bank Advisory Fee</t>
  </si>
  <si>
    <t>Listing Negotiation</t>
  </si>
  <si>
    <t>Listing Registration</t>
  </si>
  <si>
    <t>Reporting Implementation</t>
  </si>
  <si>
    <t>Marketing</t>
  </si>
  <si>
    <t>Advertising</t>
  </si>
  <si>
    <t>Roadshow</t>
  </si>
  <si>
    <t>Events</t>
  </si>
  <si>
    <t>Gene Massey</t>
  </si>
  <si>
    <t>Richard Greenberg</t>
  </si>
  <si>
    <t>Nicole David</t>
  </si>
  <si>
    <t>Reserve</t>
  </si>
  <si>
    <t>Total CAPEX</t>
  </si>
  <si>
    <t>Ray Hornblower</t>
  </si>
  <si>
    <t>Claude Laporte</t>
  </si>
  <si>
    <t>Marc Deschenaux</t>
  </si>
  <si>
    <t>Guillaume Rozenblat</t>
  </si>
  <si>
    <t>Guy Girod</t>
  </si>
  <si>
    <t>Dany Prieto</t>
  </si>
  <si>
    <t>Adrae El Alaoui</t>
  </si>
  <si>
    <t>Safaa Sebti</t>
  </si>
  <si>
    <t>DHP Legal</t>
  </si>
  <si>
    <t>Total IPO Cost</t>
  </si>
  <si>
    <t>Capital Raising Cost</t>
  </si>
  <si>
    <t>IPO Cost</t>
  </si>
  <si>
    <t>Capital Expenditures</t>
  </si>
  <si>
    <t>Operating Expenses</t>
  </si>
  <si>
    <t>TOTAL</t>
  </si>
  <si>
    <t>Total uses of proceeds</t>
  </si>
  <si>
    <t>Cash balance - BOP</t>
  </si>
  <si>
    <t>Use of proceeds</t>
  </si>
  <si>
    <t>Cash balance - EOP</t>
  </si>
  <si>
    <t>Graphs</t>
  </si>
  <si>
    <t>Source &amp; Use of Funds</t>
  </si>
  <si>
    <t>Capital raising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</si>
</sst>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0.0"/>
    <numFmt numFmtId="165" formatCode="0.0%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" xfId="0" applyNumberFormat="1" applyBorder="1"/>
    <xf numFmtId="9" fontId="0" fillId="0" borderId="0" xfId="0" applyNumberFormat="1"/>
    <xf numFmtId="41" fontId="0" fillId="0" borderId="0" xfId="0" applyNumberFormat="1"/>
    <xf numFmtId="9" fontId="0" fillId="0" borderId="0" xfId="1" applyFont="1"/>
    <xf numFmtId="165" fontId="0" fillId="0" borderId="0" xfId="1" applyNumberFormat="1" applyFont="1"/>
    <xf numFmtId="17" fontId="2" fillId="0" borderId="0" xfId="0" applyNumberFormat="1" applyFont="1"/>
    <xf numFmtId="41" fontId="2" fillId="0" borderId="0" xfId="0" applyNumberFormat="1" applyFont="1"/>
    <xf numFmtId="41" fontId="0" fillId="0" borderId="1" xfId="0" applyNumberFormat="1" applyBorder="1"/>
    <xf numFmtId="41" fontId="0" fillId="0" borderId="0" xfId="0" applyNumberFormat="1" applyBorder="1"/>
    <xf numFmtId="41" fontId="2" fillId="0" borderId="0" xfId="0" applyNumberFormat="1" applyFont="1" applyBorder="1"/>
    <xf numFmtId="9" fontId="0" fillId="0" borderId="0" xfId="1" applyFont="1" applyBorder="1"/>
    <xf numFmtId="9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42" fontId="0" fillId="0" borderId="0" xfId="0" applyNumberFormat="1"/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2" fillId="2" borderId="0" xfId="0" applyFont="1" applyFill="1"/>
    <xf numFmtId="0" fontId="0" fillId="2" borderId="0" xfId="0" applyFill="1"/>
    <xf numFmtId="41" fontId="0" fillId="2" borderId="0" xfId="0" applyNumberFormat="1" applyFill="1"/>
    <xf numFmtId="0" fontId="2" fillId="0" borderId="5" xfId="0" applyFont="1" applyBorder="1"/>
    <xf numFmtId="0" fontId="2" fillId="0" borderId="0" xfId="0" applyFont="1" applyBorder="1" applyAlignment="1">
      <alignment horizontal="right"/>
    </xf>
    <xf numFmtId="165" fontId="5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33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35C-40CE-914F-4AFC657FD6F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5C-40CE-914F-4AFC657FD6F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5C-40CE-914F-4AFC657FD6F2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5C-40CE-914F-4AFC657FD6F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5C-40CE-914F-4AFC657FD6F2}"/>
                </c:ext>
              </c:extLst>
            </c:dLbl>
            <c:dLbl>
              <c:idx val="1"/>
              <c:layout>
                <c:manualLayout>
                  <c:x val="0.1742655293088364"/>
                  <c:y val="0.155638305628463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C-40CE-914F-4AFC657FD6F2}"/>
                </c:ext>
              </c:extLst>
            </c:dLbl>
            <c:dLbl>
              <c:idx val="2"/>
              <c:layout>
                <c:manualLayout>
                  <c:x val="0.14004593175853014"/>
                  <c:y val="-0.155944517351997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C-40CE-914F-4AFC657FD6F2}"/>
                </c:ext>
              </c:extLst>
            </c:dLbl>
            <c:dLbl>
              <c:idx val="3"/>
              <c:layout>
                <c:manualLayout>
                  <c:x val="0.17634317585301837"/>
                  <c:y val="-8.84441528142315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C-40CE-914F-4AFC657FD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spc="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Sheet1!$G$87:$G$90</c:f>
              <c:strCache>
                <c:ptCount val="4"/>
                <c:pt idx="0">
                  <c:v>IPO Cost</c:v>
                </c:pt>
                <c:pt idx="1">
                  <c:v>Operating Expenses</c:v>
                </c:pt>
                <c:pt idx="2">
                  <c:v>Capital Raising Cost</c:v>
                </c:pt>
                <c:pt idx="3">
                  <c:v>Capital Expenditures</c:v>
                </c:pt>
              </c:strCache>
            </c:strRef>
          </c:cat>
          <c:val>
            <c:numRef>
              <c:f>Sheet1!$H$87:$H$90</c:f>
              <c:numCache>
                <c:formatCode>0%</c:formatCode>
                <c:ptCount val="4"/>
                <c:pt idx="0">
                  <c:v>0.54100000000000004</c:v>
                </c:pt>
                <c:pt idx="1">
                  <c:v>0.28799999999999998</c:v>
                </c:pt>
                <c:pt idx="2">
                  <c:v>0.1</c:v>
                </c:pt>
                <c:pt idx="3">
                  <c:v>7.0999999999999994E-2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C-40CE-914F-4AFC657FD6F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plotArea>
      <cx:plotAreaRegion>
        <cx:series layoutId="waterfall" uniqueId="{25AD5103-0352-4CB6-82B9-FA91BFD4846D}">
          <cx:spPr>
            <a:solidFill>
              <a:schemeClr val="tx2">
                <a:lumMod val="60000"/>
                <a:lumOff val="40000"/>
              </a:schemeClr>
            </a:solidFill>
          </cx:spPr>
          <cx:dataPt idx="6">
            <cx:spPr>
              <a:solidFill>
                <a:srgbClr val="0033CC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 b="1">
                    <a:solidFill>
                      <a:schemeClr val="tx1"/>
                    </a:solidFill>
                    <a:latin typeface="Century Gothic" panose="020B0502020202020204" pitchFamily="34" charset="0"/>
                    <a:ea typeface="Century Gothic" panose="020B0502020202020204" pitchFamily="34" charset="0"/>
                    <a:cs typeface="Century Gothic" panose="020B0502020202020204" pitchFamily="34" charset="0"/>
                  </a:defRPr>
                </a:pPr>
                <a:endParaRPr lang="en-US" sz="700" b="1" i="0" u="none" strike="noStrike" baseline="0">
                  <a:solidFill>
                    <a:schemeClr val="tx1"/>
                  </a:solidFill>
                  <a:latin typeface="Century Gothic" panose="020B050202020202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700"/>
                  </a:pPr>
                  <a:r>
                    <a:rPr lang="en-US" sz="700" b="1" i="0" u="none" strike="noStrike" baseline="0">
                      <a:solidFill>
                        <a:schemeClr val="tx1"/>
                      </a:solidFill>
                      <a:latin typeface="Century Gothic" panose="020B0502020202020204" pitchFamily="34" charset="0"/>
                    </a:rPr>
                    <a:t> 2,105,000 </a:t>
                  </a:r>
                </a:p>
              </cx:txPr>
            </cx:dataLabel>
          </cx:dataLabels>
          <cx:dataId val="0"/>
          <cx:layoutPr>
            <cx:visibility connectorLines="1"/>
            <cx:subtotals>
              <cx:idx val="6"/>
            </cx:subtotals>
          </cx:layoutPr>
        </cx:series>
      </cx:plotAreaRegion>
      <cx:axis id="0">
        <cx:catScaling gapWidth="0.400000006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1">
                <a:solidFill>
                  <a:schemeClr val="tx1"/>
                </a:solidFill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defRPr>
            </a:pPr>
            <a:endParaRPr lang="en-US" sz="800" b="1">
              <a:solidFill>
                <a:schemeClr val="tx1"/>
              </a:solidFill>
              <a:latin typeface="Century Gothic" panose="020B0502020202020204" pitchFamily="34" charset="0"/>
              <a:cs typeface="Arial" panose="020B0604020202020204" pitchFamily="34" charset="0"/>
            </a:endParaRPr>
          </a:p>
        </cx:txPr>
      </cx:axis>
      <cx:axis id="1" hidden="1">
        <cx:valScaling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1">
                <a:solidFill>
                  <a:schemeClr val="tx1"/>
                </a:solidFill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defRPr>
            </a:pPr>
            <a:endParaRPr lang="en-US" sz="800" b="1">
              <a:solidFill>
                <a:schemeClr val="tx1"/>
              </a:solidFill>
              <a:latin typeface="Century Gothic" panose="020B0502020202020204" pitchFamily="34" charset="0"/>
            </a:endParaRPr>
          </a:p>
        </cx:txPr>
      </cx:axis>
    </cx:plotArea>
  </cx:chart>
  <cx:spPr>
    <a:ln>
      <a:solidFill>
        <a:sysClr val="windowText" lastClr="000000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9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2"/>
    </cs:fontRef>
    <cs:defRPr sz="9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2"/>
    </cs:fontRef>
    <cs:defRPr sz="9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331470</xdr:colOff>
      <xdr:row>81</xdr:row>
      <xdr:rowOff>68580</xdr:rowOff>
    </xdr:from>
    <xdr:to>
      <xdr:col>9</xdr:col>
      <xdr:colOff>689610</xdr:colOff>
      <xdr:row>97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6196A9-C41A-4282-B83F-57236519F1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72390</xdr:colOff>
      <xdr:row>81</xdr:row>
      <xdr:rowOff>99060</xdr:rowOff>
    </xdr:from>
    <xdr:to>
      <xdr:col>16</xdr:col>
      <xdr:colOff>300990</xdr:colOff>
      <xdr:row>97</xdr:row>
      <xdr:rowOff>160020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863C318-9BD7-4328-ABC0-2ECB08992F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84670" y="12931140"/>
              <a:ext cx="471678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DB9A-B048-435C-A1AC-1E1E555B7829}">
  <sheetPr>
    <outlinePr summaryBelow="0" summaryRight="0"/>
  </sheetPr>
  <dimension ref="B2:T110"/>
  <sheetViews>
    <sheetView showGridLines="0" tabSelected="1" topLeftCell="A34" workbookViewId="0">
      <selection activeCell="P57" sqref="P57"/>
    </sheetView>
  </sheetViews>
  <sheetFormatPr defaultRowHeight="13.2" outlineLevelRow="1" x14ac:dyDescent="0.25"/>
  <cols>
    <col min="6" max="6" width="10.5546875" bestFit="1" customWidth="1"/>
    <col min="7" max="7" width="11.44140625" bestFit="1" customWidth="1"/>
    <col min="8" max="8" width="10.44140625" bestFit="1" customWidth="1"/>
    <col min="9" max="12" width="11.21875" customWidth="1"/>
    <col min="13" max="13" width="7.109375" customWidth="1"/>
    <col min="14" max="14" width="10.44140625" bestFit="1" customWidth="1"/>
    <col min="16" max="16" width="12.21875" customWidth="1"/>
    <col min="18" max="18" width="13.109375" bestFit="1" customWidth="1"/>
  </cols>
  <sheetData>
    <row r="2" spans="2:13" x14ac:dyDescent="0.25">
      <c r="B2" s="31" t="s">
        <v>56</v>
      </c>
    </row>
    <row r="3" spans="2:13" ht="13.8" thickBot="1" x14ac:dyDescent="0.3"/>
    <row r="4" spans="2:13" x14ac:dyDescent="0.25">
      <c r="D4" s="4"/>
      <c r="E4" s="5"/>
      <c r="F4" s="5"/>
      <c r="G4" s="5"/>
      <c r="H4" s="5"/>
      <c r="I4" s="5"/>
      <c r="J4" s="5"/>
      <c r="K4" s="5"/>
      <c r="L4" s="5"/>
      <c r="M4" s="6"/>
    </row>
    <row r="5" spans="2:13" x14ac:dyDescent="0.25">
      <c r="D5" s="7"/>
      <c r="E5" s="8" t="s">
        <v>0</v>
      </c>
      <c r="F5" s="9"/>
      <c r="G5" s="9"/>
      <c r="H5" s="9"/>
      <c r="I5" s="9"/>
      <c r="J5" s="8" t="s">
        <v>4</v>
      </c>
      <c r="K5" s="9"/>
      <c r="L5" s="9"/>
      <c r="M5" s="10"/>
    </row>
    <row r="6" spans="2:13" x14ac:dyDescent="0.25">
      <c r="D6" s="7"/>
      <c r="E6" s="9"/>
      <c r="F6" s="9"/>
      <c r="G6" s="9"/>
      <c r="H6" s="9"/>
      <c r="I6" s="9"/>
      <c r="J6" s="9"/>
      <c r="K6" s="9"/>
      <c r="L6" s="9"/>
      <c r="M6" s="10"/>
    </row>
    <row r="7" spans="2:13" x14ac:dyDescent="0.25">
      <c r="D7" s="7"/>
      <c r="E7" s="9" t="s">
        <v>47</v>
      </c>
      <c r="F7" s="9"/>
      <c r="G7" s="22">
        <f>N61</f>
        <v>2705000</v>
      </c>
      <c r="H7" s="24">
        <f>G7/$G$12</f>
        <v>0.54100000000000004</v>
      </c>
      <c r="I7" s="22"/>
      <c r="J7" s="22" t="s">
        <v>5</v>
      </c>
      <c r="K7" s="22"/>
      <c r="L7" s="22">
        <v>5000000</v>
      </c>
      <c r="M7" s="10"/>
    </row>
    <row r="8" spans="2:13" x14ac:dyDescent="0.25">
      <c r="D8" s="7"/>
      <c r="E8" s="9" t="s">
        <v>46</v>
      </c>
      <c r="F8" s="9"/>
      <c r="G8" s="22">
        <f>0.1*L7</f>
        <v>500000</v>
      </c>
      <c r="H8" s="24">
        <f>G8/$G$12</f>
        <v>0.1</v>
      </c>
      <c r="I8" s="22"/>
      <c r="J8" s="22"/>
      <c r="K8" s="22"/>
      <c r="L8" s="22"/>
      <c r="M8" s="10"/>
    </row>
    <row r="9" spans="2:13" x14ac:dyDescent="0.25">
      <c r="D9" s="7"/>
      <c r="E9" s="9" t="s">
        <v>48</v>
      </c>
      <c r="F9" s="9"/>
      <c r="G9" s="22">
        <f>N44</f>
        <v>355000</v>
      </c>
      <c r="H9" s="24">
        <f>G9/$G$12</f>
        <v>7.0999999999999994E-2</v>
      </c>
      <c r="I9" s="22"/>
      <c r="J9" s="22"/>
      <c r="K9" s="22"/>
      <c r="L9" s="22"/>
      <c r="M9" s="10"/>
    </row>
    <row r="10" spans="2:13" x14ac:dyDescent="0.25">
      <c r="D10" s="7"/>
      <c r="E10" s="9" t="s">
        <v>49</v>
      </c>
      <c r="F10" s="9"/>
      <c r="G10" s="22">
        <f>N38</f>
        <v>1440000</v>
      </c>
      <c r="H10" s="17">
        <f>G10/$G$12</f>
        <v>0.28799999999999998</v>
      </c>
      <c r="I10" s="22"/>
      <c r="J10" s="22"/>
      <c r="K10" s="22"/>
      <c r="L10" s="22"/>
      <c r="M10" s="10"/>
    </row>
    <row r="11" spans="2:13" ht="13.8" thickBot="1" x14ac:dyDescent="0.3">
      <c r="D11" s="7"/>
      <c r="E11" s="3"/>
      <c r="F11" s="3"/>
      <c r="G11" s="3"/>
      <c r="H11" s="9"/>
      <c r="I11" s="9"/>
      <c r="J11" s="3"/>
      <c r="K11" s="3"/>
      <c r="L11" s="14"/>
      <c r="M11" s="10"/>
    </row>
    <row r="12" spans="2:13" ht="13.8" thickTop="1" x14ac:dyDescent="0.25">
      <c r="D12" s="7"/>
      <c r="E12" s="8" t="s">
        <v>6</v>
      </c>
      <c r="F12" s="8"/>
      <c r="G12" s="23">
        <f>L12</f>
        <v>5000000</v>
      </c>
      <c r="H12" s="23"/>
      <c r="I12" s="23"/>
      <c r="J12" s="23" t="s">
        <v>6</v>
      </c>
      <c r="K12" s="23"/>
      <c r="L12" s="23">
        <f>L7</f>
        <v>5000000</v>
      </c>
      <c r="M12" s="10"/>
    </row>
    <row r="13" spans="2:13" x14ac:dyDescent="0.25">
      <c r="D13" s="7"/>
      <c r="E13" s="9"/>
      <c r="F13" s="9"/>
      <c r="G13" s="9"/>
      <c r="H13" s="9"/>
      <c r="I13" s="9"/>
      <c r="J13" s="9"/>
      <c r="K13" s="9"/>
      <c r="L13" s="9"/>
      <c r="M13" s="10"/>
    </row>
    <row r="14" spans="2:13" ht="13.8" thickBot="1" x14ac:dyDescent="0.3">
      <c r="D14" s="11"/>
      <c r="E14" s="12"/>
      <c r="F14" s="12"/>
      <c r="G14" s="12"/>
      <c r="H14" s="12"/>
      <c r="I14" s="12"/>
      <c r="J14" s="12"/>
      <c r="K14" s="12"/>
      <c r="L14" s="12"/>
      <c r="M14" s="13"/>
    </row>
    <row r="16" spans="2:13" x14ac:dyDescent="0.25">
      <c r="L16" s="32" t="s">
        <v>1</v>
      </c>
    </row>
    <row r="17" spans="4:15" s="2" customFormat="1" x14ac:dyDescent="0.25">
      <c r="G17" s="19">
        <v>43374</v>
      </c>
      <c r="H17" s="19">
        <v>43405</v>
      </c>
      <c r="I17" s="19">
        <v>43435</v>
      </c>
      <c r="J17" s="19">
        <v>43466</v>
      </c>
      <c r="K17" s="19">
        <v>43497</v>
      </c>
      <c r="L17" s="19">
        <v>43525</v>
      </c>
      <c r="N17" s="29" t="s">
        <v>50</v>
      </c>
    </row>
    <row r="18" spans="4:15" x14ac:dyDescent="0.25">
      <c r="D18" s="33" t="s">
        <v>3</v>
      </c>
      <c r="E18" s="34"/>
      <c r="F18" s="34"/>
      <c r="G18" s="35"/>
      <c r="H18" s="35"/>
      <c r="I18" s="35"/>
      <c r="J18" s="35"/>
      <c r="K18" s="35"/>
      <c r="L18" s="35"/>
      <c r="M18" s="34"/>
      <c r="N18" s="34"/>
    </row>
    <row r="19" spans="4:15" collapsed="1" x14ac:dyDescent="0.25">
      <c r="D19" t="s">
        <v>9</v>
      </c>
      <c r="G19" s="16">
        <f t="shared" ref="G19:L19" si="0">SUM(G20:G31)</f>
        <v>128000</v>
      </c>
      <c r="H19" s="16">
        <f t="shared" si="0"/>
        <v>128000</v>
      </c>
      <c r="I19" s="16">
        <f t="shared" si="0"/>
        <v>128000</v>
      </c>
      <c r="J19" s="16">
        <f t="shared" si="0"/>
        <v>128000</v>
      </c>
      <c r="K19" s="16">
        <f t="shared" si="0"/>
        <v>128000</v>
      </c>
      <c r="L19" s="16">
        <f t="shared" si="0"/>
        <v>128000</v>
      </c>
      <c r="N19" s="16">
        <f>SUM(G19:L19)</f>
        <v>768000</v>
      </c>
      <c r="O19" s="38">
        <f t="shared" ref="O19:O63" si="1">N19/$N$66</f>
        <v>0.15359999999999999</v>
      </c>
    </row>
    <row r="20" spans="4:15" hidden="1" outlineLevel="1" x14ac:dyDescent="0.25">
      <c r="E20" t="s">
        <v>38</v>
      </c>
      <c r="G20" s="16">
        <v>20000</v>
      </c>
      <c r="H20" s="16">
        <v>20000</v>
      </c>
      <c r="I20" s="16">
        <v>20000</v>
      </c>
      <c r="J20" s="16">
        <v>20000</v>
      </c>
      <c r="K20" s="16">
        <v>20000</v>
      </c>
      <c r="L20" s="16">
        <v>20000</v>
      </c>
      <c r="N20" s="16"/>
      <c r="O20" s="38">
        <f t="shared" si="1"/>
        <v>0</v>
      </c>
    </row>
    <row r="21" spans="4:15" hidden="1" outlineLevel="1" x14ac:dyDescent="0.25">
      <c r="E21" t="s">
        <v>39</v>
      </c>
      <c r="G21" s="16">
        <v>20000</v>
      </c>
      <c r="H21" s="16">
        <v>20000</v>
      </c>
      <c r="I21" s="16">
        <v>20000</v>
      </c>
      <c r="J21" s="16">
        <v>20000</v>
      </c>
      <c r="K21" s="16">
        <v>20000</v>
      </c>
      <c r="L21" s="16">
        <v>20000</v>
      </c>
      <c r="N21" s="16"/>
      <c r="O21" s="38">
        <f t="shared" si="1"/>
        <v>0</v>
      </c>
    </row>
    <row r="22" spans="4:15" hidden="1" outlineLevel="1" x14ac:dyDescent="0.25">
      <c r="E22" t="s">
        <v>37</v>
      </c>
      <c r="G22" s="16">
        <v>10000</v>
      </c>
      <c r="H22" s="16">
        <v>10000</v>
      </c>
      <c r="I22" s="16">
        <v>10000</v>
      </c>
      <c r="J22" s="16">
        <v>10000</v>
      </c>
      <c r="K22" s="16">
        <v>10000</v>
      </c>
      <c r="L22" s="16">
        <v>10000</v>
      </c>
      <c r="N22" s="16"/>
      <c r="O22" s="38">
        <f t="shared" si="1"/>
        <v>0</v>
      </c>
    </row>
    <row r="23" spans="4:15" hidden="1" outlineLevel="1" x14ac:dyDescent="0.25">
      <c r="E23" t="s">
        <v>40</v>
      </c>
      <c r="G23" s="16">
        <v>10000</v>
      </c>
      <c r="H23" s="16">
        <v>10000</v>
      </c>
      <c r="I23" s="16">
        <v>10000</v>
      </c>
      <c r="J23" s="16">
        <v>10000</v>
      </c>
      <c r="K23" s="16">
        <v>10000</v>
      </c>
      <c r="L23" s="16">
        <v>10000</v>
      </c>
      <c r="N23" s="16"/>
      <c r="O23" s="38">
        <f t="shared" si="1"/>
        <v>0</v>
      </c>
    </row>
    <row r="24" spans="4:15" hidden="1" outlineLevel="1" x14ac:dyDescent="0.25">
      <c r="E24" t="s">
        <v>41</v>
      </c>
      <c r="G24" s="16">
        <v>5000</v>
      </c>
      <c r="H24" s="16">
        <v>5000</v>
      </c>
      <c r="I24" s="16">
        <v>5000</v>
      </c>
      <c r="J24" s="16">
        <v>5000</v>
      </c>
      <c r="K24" s="16">
        <v>5000</v>
      </c>
      <c r="L24" s="16">
        <v>5000</v>
      </c>
      <c r="N24" s="16"/>
      <c r="O24" s="38">
        <f t="shared" si="1"/>
        <v>0</v>
      </c>
    </row>
    <row r="25" spans="4:15" hidden="1" outlineLevel="1" x14ac:dyDescent="0.25">
      <c r="E25" t="s">
        <v>31</v>
      </c>
      <c r="G25" s="16">
        <v>10000</v>
      </c>
      <c r="H25" s="16">
        <v>10000</v>
      </c>
      <c r="I25" s="16">
        <v>10000</v>
      </c>
      <c r="J25" s="16">
        <v>10000</v>
      </c>
      <c r="K25" s="16">
        <v>10000</v>
      </c>
      <c r="L25" s="16">
        <v>10000</v>
      </c>
      <c r="N25" s="16"/>
      <c r="O25" s="38">
        <f t="shared" si="1"/>
        <v>0</v>
      </c>
    </row>
    <row r="26" spans="4:15" hidden="1" outlineLevel="1" x14ac:dyDescent="0.25">
      <c r="E26" t="s">
        <v>32</v>
      </c>
      <c r="G26" s="16">
        <v>10000</v>
      </c>
      <c r="H26" s="16">
        <v>10000</v>
      </c>
      <c r="I26" s="16">
        <v>10000</v>
      </c>
      <c r="J26" s="16">
        <v>10000</v>
      </c>
      <c r="K26" s="16">
        <v>10000</v>
      </c>
      <c r="L26" s="16">
        <v>10000</v>
      </c>
      <c r="N26" s="16"/>
      <c r="O26" s="38">
        <f t="shared" si="1"/>
        <v>0</v>
      </c>
    </row>
    <row r="27" spans="4:15" hidden="1" outlineLevel="1" x14ac:dyDescent="0.25">
      <c r="E27" t="s">
        <v>33</v>
      </c>
      <c r="G27" s="16">
        <v>15000</v>
      </c>
      <c r="H27" s="16">
        <v>15000</v>
      </c>
      <c r="I27" s="16">
        <v>15000</v>
      </c>
      <c r="J27" s="16">
        <v>15000</v>
      </c>
      <c r="K27" s="16">
        <v>15000</v>
      </c>
      <c r="L27" s="16">
        <v>15000</v>
      </c>
      <c r="N27" s="16"/>
      <c r="O27" s="38">
        <f t="shared" si="1"/>
        <v>0</v>
      </c>
    </row>
    <row r="28" spans="4:15" hidden="1" outlineLevel="1" x14ac:dyDescent="0.25">
      <c r="E28" t="s">
        <v>36</v>
      </c>
      <c r="G28" s="16">
        <v>10000</v>
      </c>
      <c r="H28" s="16">
        <v>10000</v>
      </c>
      <c r="I28" s="16">
        <v>10000</v>
      </c>
      <c r="J28" s="16">
        <v>10000</v>
      </c>
      <c r="K28" s="16">
        <v>10000</v>
      </c>
      <c r="L28" s="16">
        <v>10000</v>
      </c>
      <c r="N28" s="16"/>
      <c r="O28" s="38">
        <f t="shared" si="1"/>
        <v>0</v>
      </c>
    </row>
    <row r="29" spans="4:15" hidden="1" outlineLevel="1" x14ac:dyDescent="0.25">
      <c r="E29" t="s">
        <v>42</v>
      </c>
      <c r="G29" s="16">
        <v>4000</v>
      </c>
      <c r="H29" s="16">
        <v>4000</v>
      </c>
      <c r="I29" s="16">
        <v>4000</v>
      </c>
      <c r="J29" s="16">
        <v>4000</v>
      </c>
      <c r="K29" s="16">
        <v>4000</v>
      </c>
      <c r="L29" s="16">
        <v>4000</v>
      </c>
      <c r="N29" s="16"/>
      <c r="O29" s="38">
        <f t="shared" si="1"/>
        <v>0</v>
      </c>
    </row>
    <row r="30" spans="4:15" hidden="1" outlineLevel="1" x14ac:dyDescent="0.25">
      <c r="E30" t="s">
        <v>43</v>
      </c>
      <c r="G30" s="16">
        <v>4000</v>
      </c>
      <c r="H30" s="16">
        <v>4000</v>
      </c>
      <c r="I30" s="16">
        <v>4000</v>
      </c>
      <c r="J30" s="16">
        <v>4000</v>
      </c>
      <c r="K30" s="16">
        <v>4000</v>
      </c>
      <c r="L30" s="16">
        <v>4000</v>
      </c>
      <c r="N30" s="16"/>
      <c r="O30" s="38">
        <f t="shared" si="1"/>
        <v>0</v>
      </c>
    </row>
    <row r="31" spans="4:15" hidden="1" outlineLevel="1" x14ac:dyDescent="0.25">
      <c r="E31" t="s">
        <v>34</v>
      </c>
      <c r="G31" s="16">
        <v>10000</v>
      </c>
      <c r="H31" s="16">
        <v>10000</v>
      </c>
      <c r="I31" s="16">
        <v>10000</v>
      </c>
      <c r="J31" s="16">
        <v>10000</v>
      </c>
      <c r="K31" s="16">
        <v>10000</v>
      </c>
      <c r="L31" s="16">
        <v>10000</v>
      </c>
      <c r="N31" s="16"/>
      <c r="O31" s="38">
        <f t="shared" si="1"/>
        <v>0</v>
      </c>
    </row>
    <row r="32" spans="4:15" x14ac:dyDescent="0.25">
      <c r="D32" t="s">
        <v>10</v>
      </c>
      <c r="G32" s="16">
        <f t="shared" ref="G32:L32" si="2">0.25*G19</f>
        <v>32000</v>
      </c>
      <c r="H32" s="16">
        <f t="shared" si="2"/>
        <v>32000</v>
      </c>
      <c r="I32" s="16">
        <f t="shared" si="2"/>
        <v>32000</v>
      </c>
      <c r="J32" s="16">
        <f t="shared" si="2"/>
        <v>32000</v>
      </c>
      <c r="K32" s="16">
        <f t="shared" si="2"/>
        <v>32000</v>
      </c>
      <c r="L32" s="16">
        <f t="shared" si="2"/>
        <v>32000</v>
      </c>
      <c r="N32" s="16">
        <f t="shared" ref="N32:N37" si="3">SUM(G32:L32)</f>
        <v>192000</v>
      </c>
      <c r="O32" s="38">
        <f t="shared" si="1"/>
        <v>3.8399999999999997E-2</v>
      </c>
    </row>
    <row r="33" spans="4:20" x14ac:dyDescent="0.25">
      <c r="D33" t="s">
        <v>17</v>
      </c>
      <c r="G33" s="16">
        <v>20000</v>
      </c>
      <c r="H33" s="16">
        <v>20000</v>
      </c>
      <c r="I33" s="16">
        <v>20000</v>
      </c>
      <c r="J33" s="16">
        <v>20000</v>
      </c>
      <c r="K33" s="16">
        <v>20000</v>
      </c>
      <c r="L33" s="16">
        <v>20000</v>
      </c>
      <c r="N33" s="16">
        <f t="shared" si="3"/>
        <v>120000</v>
      </c>
      <c r="O33" s="38">
        <f t="shared" si="1"/>
        <v>2.4E-2</v>
      </c>
    </row>
    <row r="34" spans="4:20" x14ac:dyDescent="0.25">
      <c r="D34" t="s">
        <v>7</v>
      </c>
      <c r="G34" s="16">
        <v>20000</v>
      </c>
      <c r="H34" s="16">
        <v>20000</v>
      </c>
      <c r="I34" s="16">
        <v>20000</v>
      </c>
      <c r="J34" s="16">
        <v>20000</v>
      </c>
      <c r="K34" s="16">
        <v>20000</v>
      </c>
      <c r="L34" s="16">
        <v>20000</v>
      </c>
      <c r="N34" s="16">
        <f t="shared" si="3"/>
        <v>120000</v>
      </c>
      <c r="O34" s="38">
        <f t="shared" si="1"/>
        <v>2.4E-2</v>
      </c>
    </row>
    <row r="35" spans="4:20" x14ac:dyDescent="0.25">
      <c r="D35" t="s">
        <v>13</v>
      </c>
      <c r="G35" s="16">
        <v>10000</v>
      </c>
      <c r="H35" s="16">
        <v>10000</v>
      </c>
      <c r="I35" s="16">
        <v>10000</v>
      </c>
      <c r="J35" s="16">
        <v>10000</v>
      </c>
      <c r="K35" s="16">
        <v>10000</v>
      </c>
      <c r="L35" s="16">
        <v>10000</v>
      </c>
      <c r="N35" s="16">
        <f t="shared" si="3"/>
        <v>60000</v>
      </c>
      <c r="O35" s="38">
        <f t="shared" si="1"/>
        <v>1.2E-2</v>
      </c>
    </row>
    <row r="36" spans="4:20" x14ac:dyDescent="0.25">
      <c r="D36" t="s">
        <v>16</v>
      </c>
      <c r="G36" s="16">
        <v>10000</v>
      </c>
      <c r="H36" s="16">
        <v>10000</v>
      </c>
      <c r="I36" s="16">
        <v>10000</v>
      </c>
      <c r="J36" s="16">
        <v>10000</v>
      </c>
      <c r="K36" s="16">
        <v>10000</v>
      </c>
      <c r="L36" s="16">
        <v>10000</v>
      </c>
      <c r="M36" s="16"/>
      <c r="N36" s="16">
        <f t="shared" si="3"/>
        <v>60000</v>
      </c>
      <c r="O36" s="38">
        <f t="shared" si="1"/>
        <v>1.2E-2</v>
      </c>
      <c r="P36" s="16"/>
      <c r="Q36" s="16"/>
      <c r="R36" s="16"/>
      <c r="T36" s="16"/>
    </row>
    <row r="37" spans="4:20" ht="13.8" thickBot="1" x14ac:dyDescent="0.3">
      <c r="D37" t="s">
        <v>8</v>
      </c>
      <c r="G37" s="21">
        <v>20000</v>
      </c>
      <c r="H37" s="21">
        <v>20000</v>
      </c>
      <c r="I37" s="21">
        <v>20000</v>
      </c>
      <c r="J37" s="21">
        <v>20000</v>
      </c>
      <c r="K37" s="21">
        <v>20000</v>
      </c>
      <c r="L37" s="21">
        <v>20000</v>
      </c>
      <c r="M37" s="16"/>
      <c r="N37" s="21">
        <f t="shared" si="3"/>
        <v>120000</v>
      </c>
      <c r="O37" s="38">
        <f t="shared" si="1"/>
        <v>2.4E-2</v>
      </c>
    </row>
    <row r="38" spans="4:20" s="2" customFormat="1" ht="13.8" thickTop="1" x14ac:dyDescent="0.25">
      <c r="D38" s="2" t="s">
        <v>11</v>
      </c>
      <c r="G38" s="20">
        <f t="shared" ref="G38:L38" si="4">G19+SUM(G32:G37)</f>
        <v>240000</v>
      </c>
      <c r="H38" s="20">
        <f t="shared" si="4"/>
        <v>240000</v>
      </c>
      <c r="I38" s="20">
        <f t="shared" si="4"/>
        <v>240000</v>
      </c>
      <c r="J38" s="20">
        <f t="shared" si="4"/>
        <v>240000</v>
      </c>
      <c r="K38" s="20">
        <f t="shared" si="4"/>
        <v>240000</v>
      </c>
      <c r="L38" s="20">
        <f t="shared" si="4"/>
        <v>240000</v>
      </c>
      <c r="M38" s="16"/>
      <c r="N38" s="20">
        <f>SUM(N19:N37)</f>
        <v>1440000</v>
      </c>
    </row>
    <row r="39" spans="4:20" x14ac:dyDescent="0.25">
      <c r="K39" s="16"/>
      <c r="M39" s="16"/>
    </row>
    <row r="40" spans="4:20" x14ac:dyDescent="0.25">
      <c r="D40" s="33" t="s">
        <v>2</v>
      </c>
      <c r="E40" s="34"/>
      <c r="F40" s="34"/>
      <c r="G40" s="35"/>
      <c r="H40" s="35"/>
      <c r="I40" s="35"/>
      <c r="J40" s="35"/>
      <c r="K40" s="35"/>
      <c r="L40" s="35"/>
      <c r="M40" s="34"/>
      <c r="N40" s="34"/>
    </row>
    <row r="41" spans="4:20" x14ac:dyDescent="0.25">
      <c r="D41" t="s">
        <v>12</v>
      </c>
      <c r="G41" s="16">
        <v>20000</v>
      </c>
      <c r="H41" s="16">
        <v>20000</v>
      </c>
      <c r="I41" s="16">
        <v>20000</v>
      </c>
      <c r="J41" s="16">
        <v>20000</v>
      </c>
      <c r="K41" s="16">
        <v>20000</v>
      </c>
      <c r="L41" s="16">
        <v>20000</v>
      </c>
      <c r="M41" s="16"/>
      <c r="N41" s="16">
        <f>SUM(G41:L41)</f>
        <v>120000</v>
      </c>
      <c r="O41" s="38">
        <f t="shared" si="1"/>
        <v>2.4E-2</v>
      </c>
    </row>
    <row r="42" spans="4:20" x14ac:dyDescent="0.25">
      <c r="D42" t="s">
        <v>14</v>
      </c>
      <c r="G42" s="16">
        <v>35000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/>
      <c r="N42" s="16">
        <f t="shared" ref="N42:N43" si="5">SUM(G42:L42)</f>
        <v>35000</v>
      </c>
      <c r="O42" s="38">
        <f t="shared" si="1"/>
        <v>7.0000000000000001E-3</v>
      </c>
    </row>
    <row r="43" spans="4:20" ht="13.8" thickBot="1" x14ac:dyDescent="0.3">
      <c r="D43" t="s">
        <v>15</v>
      </c>
      <c r="G43" s="21">
        <v>0</v>
      </c>
      <c r="H43" s="21">
        <v>200000</v>
      </c>
      <c r="I43" s="21">
        <v>0</v>
      </c>
      <c r="J43" s="21">
        <v>0</v>
      </c>
      <c r="K43" s="21">
        <v>0</v>
      </c>
      <c r="L43" s="21">
        <v>0</v>
      </c>
      <c r="M43" s="16"/>
      <c r="N43" s="21">
        <f t="shared" si="5"/>
        <v>200000</v>
      </c>
      <c r="O43" s="38">
        <f t="shared" si="1"/>
        <v>0.04</v>
      </c>
    </row>
    <row r="44" spans="4:20" s="2" customFormat="1" ht="13.8" thickTop="1" x14ac:dyDescent="0.25">
      <c r="D44" s="2" t="s">
        <v>35</v>
      </c>
      <c r="G44" s="20">
        <f t="shared" ref="G44:L44" si="6">SUM(G41:G43)</f>
        <v>55000</v>
      </c>
      <c r="H44" s="20">
        <f t="shared" si="6"/>
        <v>220000</v>
      </c>
      <c r="I44" s="20">
        <f t="shared" si="6"/>
        <v>20000</v>
      </c>
      <c r="J44" s="20">
        <f t="shared" si="6"/>
        <v>20000</v>
      </c>
      <c r="K44" s="20">
        <f t="shared" si="6"/>
        <v>20000</v>
      </c>
      <c r="L44" s="20">
        <f t="shared" si="6"/>
        <v>20000</v>
      </c>
      <c r="M44" s="20"/>
      <c r="N44" s="20">
        <f>SUM(N41:N43)</f>
        <v>355000</v>
      </c>
      <c r="O44" s="38">
        <f t="shared" si="1"/>
        <v>7.0999999999999994E-2</v>
      </c>
    </row>
    <row r="45" spans="4:20" x14ac:dyDescent="0.25">
      <c r="M45" s="16"/>
      <c r="O45" s="38"/>
    </row>
    <row r="46" spans="4:20" x14ac:dyDescent="0.25">
      <c r="D46" s="33" t="s">
        <v>1</v>
      </c>
      <c r="E46" s="34"/>
      <c r="F46" s="34"/>
      <c r="G46" s="35"/>
      <c r="H46" s="35"/>
      <c r="I46" s="35"/>
      <c r="J46" s="35"/>
      <c r="K46" s="35"/>
      <c r="L46" s="35"/>
      <c r="M46" s="34"/>
      <c r="N46" s="34"/>
      <c r="O46" s="38"/>
    </row>
    <row r="47" spans="4:20" x14ac:dyDescent="0.25">
      <c r="D47" t="s">
        <v>18</v>
      </c>
      <c r="G47" s="16">
        <v>300000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N47" s="16">
        <f>SUM(G47:L47)</f>
        <v>300000</v>
      </c>
      <c r="O47" s="38">
        <f t="shared" si="1"/>
        <v>0.06</v>
      </c>
    </row>
    <row r="48" spans="4:20" x14ac:dyDescent="0.25">
      <c r="D48" t="s">
        <v>19</v>
      </c>
      <c r="G48" s="16">
        <v>55000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N48" s="16">
        <f t="shared" ref="N48:N60" si="7">SUM(G48:L48)</f>
        <v>55000</v>
      </c>
      <c r="O48" s="38">
        <f t="shared" si="1"/>
        <v>1.0999999999999999E-2</v>
      </c>
    </row>
    <row r="49" spans="4:15" x14ac:dyDescent="0.25">
      <c r="D49" t="s">
        <v>44</v>
      </c>
      <c r="G49" s="16">
        <v>500000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N49" s="16">
        <f t="shared" si="7"/>
        <v>500000</v>
      </c>
      <c r="O49" s="38">
        <f t="shared" si="1"/>
        <v>0.1</v>
      </c>
    </row>
    <row r="50" spans="4:15" x14ac:dyDescent="0.25">
      <c r="D50" t="s">
        <v>20</v>
      </c>
      <c r="G50" s="16">
        <v>200000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N50" s="16">
        <f t="shared" si="7"/>
        <v>200000</v>
      </c>
      <c r="O50" s="38">
        <f t="shared" si="1"/>
        <v>0.04</v>
      </c>
    </row>
    <row r="51" spans="4:15" x14ac:dyDescent="0.25">
      <c r="D51" t="s">
        <v>21</v>
      </c>
      <c r="G51" s="16">
        <v>0</v>
      </c>
      <c r="H51" s="16">
        <v>0</v>
      </c>
      <c r="I51" s="16">
        <v>0</v>
      </c>
      <c r="J51" s="16">
        <v>0</v>
      </c>
      <c r="K51" s="16">
        <v>100000</v>
      </c>
      <c r="L51" s="16">
        <v>50000</v>
      </c>
      <c r="N51" s="16">
        <f t="shared" si="7"/>
        <v>150000</v>
      </c>
      <c r="O51" s="38">
        <f t="shared" si="1"/>
        <v>0.03</v>
      </c>
    </row>
    <row r="52" spans="4:15" x14ac:dyDescent="0.25">
      <c r="D52" t="s">
        <v>22</v>
      </c>
      <c r="G52" s="16">
        <v>60000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N52" s="16">
        <f t="shared" si="7"/>
        <v>60000</v>
      </c>
      <c r="O52" s="38">
        <f t="shared" si="1"/>
        <v>1.2E-2</v>
      </c>
    </row>
    <row r="53" spans="4:15" x14ac:dyDescent="0.25">
      <c r="D53" t="s">
        <v>23</v>
      </c>
      <c r="G53" s="16">
        <v>120000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N53" s="16">
        <f t="shared" si="7"/>
        <v>120000</v>
      </c>
      <c r="O53" s="38">
        <f t="shared" si="1"/>
        <v>2.4E-2</v>
      </c>
    </row>
    <row r="54" spans="4:15" x14ac:dyDescent="0.25">
      <c r="D54" t="s">
        <v>24</v>
      </c>
      <c r="G54" s="16">
        <v>0</v>
      </c>
      <c r="H54" s="16">
        <v>300000</v>
      </c>
      <c r="I54" s="16">
        <v>0</v>
      </c>
      <c r="J54" s="16">
        <v>0</v>
      </c>
      <c r="K54" s="16">
        <v>0</v>
      </c>
      <c r="L54" s="16">
        <v>0</v>
      </c>
      <c r="N54" s="16">
        <f t="shared" si="7"/>
        <v>300000</v>
      </c>
      <c r="O54" s="38">
        <f t="shared" si="1"/>
        <v>0.06</v>
      </c>
    </row>
    <row r="55" spans="4:15" x14ac:dyDescent="0.25">
      <c r="D55" t="s">
        <v>25</v>
      </c>
      <c r="G55" s="16">
        <v>0</v>
      </c>
      <c r="H55" s="16">
        <v>0</v>
      </c>
      <c r="I55" s="16">
        <v>0</v>
      </c>
      <c r="J55" s="16">
        <v>0</v>
      </c>
      <c r="K55" s="16">
        <v>100000</v>
      </c>
      <c r="L55" s="16">
        <v>0</v>
      </c>
      <c r="N55" s="16">
        <f t="shared" si="7"/>
        <v>100000</v>
      </c>
      <c r="O55" s="38">
        <f t="shared" si="1"/>
        <v>0.02</v>
      </c>
    </row>
    <row r="56" spans="4:15" x14ac:dyDescent="0.25">
      <c r="D56" t="s">
        <v>26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N56" s="16">
        <f t="shared" si="7"/>
        <v>0</v>
      </c>
      <c r="O56" s="38">
        <f t="shared" si="1"/>
        <v>0</v>
      </c>
    </row>
    <row r="57" spans="4:15" x14ac:dyDescent="0.25">
      <c r="D57" t="s">
        <v>27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N57" s="16">
        <f t="shared" si="7"/>
        <v>0</v>
      </c>
      <c r="O57" s="38">
        <f t="shared" si="1"/>
        <v>0</v>
      </c>
    </row>
    <row r="58" spans="4:15" x14ac:dyDescent="0.25">
      <c r="D58" t="s">
        <v>28</v>
      </c>
      <c r="G58" s="16">
        <v>0</v>
      </c>
      <c r="H58" s="16">
        <v>0</v>
      </c>
      <c r="I58" s="16">
        <v>50000</v>
      </c>
      <c r="J58" s="16">
        <v>100000</v>
      </c>
      <c r="K58" s="16">
        <v>200000</v>
      </c>
      <c r="L58" s="16">
        <v>150000</v>
      </c>
      <c r="N58" s="16">
        <f t="shared" si="7"/>
        <v>500000</v>
      </c>
      <c r="O58" s="38">
        <f t="shared" si="1"/>
        <v>0.1</v>
      </c>
    </row>
    <row r="59" spans="4:15" x14ac:dyDescent="0.25">
      <c r="D59" t="s">
        <v>29</v>
      </c>
      <c r="G59" s="16">
        <v>75000</v>
      </c>
      <c r="H59" s="16">
        <v>75000</v>
      </c>
      <c r="I59" s="16">
        <v>75000</v>
      </c>
      <c r="J59" s="16">
        <v>75000</v>
      </c>
      <c r="K59" s="16">
        <v>75000</v>
      </c>
      <c r="L59" s="16">
        <v>45000</v>
      </c>
      <c r="N59" s="16">
        <f t="shared" si="7"/>
        <v>420000</v>
      </c>
      <c r="O59" s="38">
        <f t="shared" si="1"/>
        <v>8.4000000000000005E-2</v>
      </c>
    </row>
    <row r="60" spans="4:15" ht="13.8" thickBot="1" x14ac:dyDescent="0.3">
      <c r="D60" t="s">
        <v>30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N60" s="21">
        <f t="shared" si="7"/>
        <v>0</v>
      </c>
      <c r="O60" s="38">
        <f t="shared" si="1"/>
        <v>0</v>
      </c>
    </row>
    <row r="61" spans="4:15" s="2" customFormat="1" ht="13.8" thickTop="1" x14ac:dyDescent="0.25">
      <c r="D61" s="2" t="s">
        <v>45</v>
      </c>
      <c r="G61" s="20">
        <f t="shared" ref="G61:L61" si="8">SUM(G47:G60)</f>
        <v>1310000</v>
      </c>
      <c r="H61" s="20">
        <f t="shared" si="8"/>
        <v>375000</v>
      </c>
      <c r="I61" s="20">
        <f t="shared" si="8"/>
        <v>125000</v>
      </c>
      <c r="J61" s="20">
        <f t="shared" si="8"/>
        <v>175000</v>
      </c>
      <c r="K61" s="20">
        <f t="shared" si="8"/>
        <v>475000</v>
      </c>
      <c r="L61" s="20">
        <f t="shared" si="8"/>
        <v>245000</v>
      </c>
      <c r="N61" s="20">
        <f>SUM(N47:N60)</f>
        <v>2705000</v>
      </c>
    </row>
    <row r="63" spans="4:15" x14ac:dyDescent="0.25">
      <c r="D63" t="s">
        <v>57</v>
      </c>
      <c r="G63" s="16">
        <v>500000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N63" s="16">
        <f t="shared" ref="N63" si="9">SUM(G63:L63)</f>
        <v>500000</v>
      </c>
      <c r="O63" s="38">
        <f t="shared" si="1"/>
        <v>0.1</v>
      </c>
    </row>
    <row r="64" spans="4:15" ht="13.8" thickBot="1" x14ac:dyDescent="0.3"/>
    <row r="65" spans="2:15" x14ac:dyDescent="0.25"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x14ac:dyDescent="0.25">
      <c r="D66" s="36"/>
      <c r="E66" s="37" t="s">
        <v>50</v>
      </c>
      <c r="F66" s="8"/>
      <c r="G66" s="23">
        <f>SUM(G63,G61,G44,G38)</f>
        <v>2105000</v>
      </c>
      <c r="H66" s="23">
        <f t="shared" ref="H66:N66" si="10">SUM(H63,H61,H44,H38)</f>
        <v>835000</v>
      </c>
      <c r="I66" s="23">
        <f t="shared" si="10"/>
        <v>385000</v>
      </c>
      <c r="J66" s="23">
        <f t="shared" si="10"/>
        <v>435000</v>
      </c>
      <c r="K66" s="23">
        <f t="shared" si="10"/>
        <v>735000</v>
      </c>
      <c r="L66" s="23">
        <f t="shared" si="10"/>
        <v>505000</v>
      </c>
      <c r="M66" s="23"/>
      <c r="N66" s="23">
        <f t="shared" si="10"/>
        <v>5000000</v>
      </c>
      <c r="O66" s="10"/>
    </row>
    <row r="67" spans="2:15" ht="13.8" thickBot="1" x14ac:dyDescent="0.3"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3"/>
    </row>
    <row r="69" spans="2:15" x14ac:dyDescent="0.25">
      <c r="N69" s="28"/>
    </row>
    <row r="71" spans="2:15" x14ac:dyDescent="0.25">
      <c r="G71" s="19">
        <v>43374</v>
      </c>
      <c r="H71" s="19">
        <v>43405</v>
      </c>
      <c r="I71" s="19">
        <v>43435</v>
      </c>
      <c r="J71" s="19">
        <v>43466</v>
      </c>
      <c r="K71" s="19">
        <v>43497</v>
      </c>
      <c r="L71" s="19">
        <v>43525</v>
      </c>
      <c r="N71" s="29" t="s">
        <v>6</v>
      </c>
    </row>
    <row r="72" spans="2:15" x14ac:dyDescent="0.25">
      <c r="D72" t="s">
        <v>52</v>
      </c>
      <c r="G72" s="16">
        <f>L7</f>
        <v>5000000</v>
      </c>
      <c r="H72" s="16">
        <f>G74</f>
        <v>2895000</v>
      </c>
      <c r="I72" s="16">
        <f t="shared" ref="I72:L72" si="11">H74</f>
        <v>2060000</v>
      </c>
      <c r="J72" s="16">
        <f t="shared" si="11"/>
        <v>1675000</v>
      </c>
      <c r="K72" s="16">
        <f t="shared" si="11"/>
        <v>1240000</v>
      </c>
      <c r="L72" s="16">
        <f t="shared" si="11"/>
        <v>505000</v>
      </c>
      <c r="N72" s="30"/>
    </row>
    <row r="73" spans="2:15" x14ac:dyDescent="0.25">
      <c r="D73" t="s">
        <v>53</v>
      </c>
      <c r="G73" s="16">
        <f>G66</f>
        <v>2105000</v>
      </c>
      <c r="H73" s="16">
        <f>H66</f>
        <v>835000</v>
      </c>
      <c r="I73" s="16">
        <f>I66</f>
        <v>385000</v>
      </c>
      <c r="J73" s="16">
        <f>J66</f>
        <v>435000</v>
      </c>
      <c r="K73" s="16">
        <f>K66</f>
        <v>735000</v>
      </c>
      <c r="L73" s="16">
        <f>L66</f>
        <v>505000</v>
      </c>
      <c r="N73" s="30">
        <f>SUM(G73:L73)</f>
        <v>5000000</v>
      </c>
    </row>
    <row r="74" spans="2:15" x14ac:dyDescent="0.25">
      <c r="D74" t="s">
        <v>54</v>
      </c>
      <c r="G74" s="16">
        <f>G72-G73</f>
        <v>2895000</v>
      </c>
      <c r="H74" s="16">
        <f>H72-H73</f>
        <v>2060000</v>
      </c>
      <c r="I74" s="16">
        <f t="shared" ref="I74:L74" si="12">I72-I73</f>
        <v>1675000</v>
      </c>
      <c r="J74" s="16">
        <f t="shared" si="12"/>
        <v>1240000</v>
      </c>
      <c r="K74" s="16">
        <f t="shared" si="12"/>
        <v>505000</v>
      </c>
      <c r="L74" s="16">
        <f t="shared" si="12"/>
        <v>0</v>
      </c>
      <c r="N74" s="30"/>
    </row>
    <row r="78" spans="2:15" x14ac:dyDescent="0.25">
      <c r="B78" s="31" t="s">
        <v>55</v>
      </c>
    </row>
    <row r="87" spans="6:8" x14ac:dyDescent="0.25">
      <c r="G87" s="27" t="str">
        <f>E7</f>
        <v>IPO Cost</v>
      </c>
      <c r="H87" s="15">
        <f>H7</f>
        <v>0.54100000000000004</v>
      </c>
    </row>
    <row r="88" spans="6:8" x14ac:dyDescent="0.25">
      <c r="G88" s="27" t="str">
        <f>E10</f>
        <v>Operating Expenses</v>
      </c>
      <c r="H88" s="15">
        <f>H10</f>
        <v>0.28799999999999998</v>
      </c>
    </row>
    <row r="89" spans="6:8" x14ac:dyDescent="0.25">
      <c r="F89" s="2"/>
      <c r="G89" s="27" t="str">
        <f>E8</f>
        <v>Capital Raising Cost</v>
      </c>
      <c r="H89" s="15">
        <f>H8</f>
        <v>0.1</v>
      </c>
    </row>
    <row r="90" spans="6:8" x14ac:dyDescent="0.25">
      <c r="G90" s="27" t="str">
        <f>E9</f>
        <v>Capital Expenditures</v>
      </c>
      <c r="H90" s="25">
        <f>H9</f>
        <v>7.0999999999999994E-2</v>
      </c>
    </row>
    <row r="91" spans="6:8" x14ac:dyDescent="0.25">
      <c r="G91" s="26" t="s">
        <v>51</v>
      </c>
      <c r="H91" s="15">
        <f>SUM(H87:H90)</f>
        <v>0.99999999999999989</v>
      </c>
    </row>
    <row r="103" spans="5:8" x14ac:dyDescent="0.25">
      <c r="E103" s="16"/>
      <c r="F103" s="1"/>
      <c r="G103" s="16"/>
    </row>
    <row r="104" spans="5:8" x14ac:dyDescent="0.25">
      <c r="E104" s="16"/>
      <c r="F104" s="1"/>
      <c r="G104" s="16"/>
      <c r="H104" s="18"/>
    </row>
    <row r="105" spans="5:8" x14ac:dyDescent="0.25">
      <c r="E105" s="16"/>
      <c r="F105" s="1"/>
      <c r="G105" s="16"/>
      <c r="H105" s="18"/>
    </row>
    <row r="106" spans="5:8" x14ac:dyDescent="0.25">
      <c r="E106" s="16"/>
      <c r="F106" s="1"/>
      <c r="G106" s="16"/>
      <c r="H106" s="18"/>
    </row>
    <row r="107" spans="5:8" x14ac:dyDescent="0.25">
      <c r="E107" s="16"/>
      <c r="G107" s="16"/>
    </row>
    <row r="108" spans="5:8" x14ac:dyDescent="0.25">
      <c r="E108" s="16"/>
      <c r="G108" s="16"/>
    </row>
    <row r="110" spans="5:8" x14ac:dyDescent="0.25">
      <c r="E110" s="1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Rozenblat</dc:creator>
  <cp:lastModifiedBy>Guillaume Rozenblat</cp:lastModifiedBy>
  <dcterms:created xsi:type="dcterms:W3CDTF">2018-09-19T08:27:38Z</dcterms:created>
  <dcterms:modified xsi:type="dcterms:W3CDTF">2018-09-24T10:27:46Z</dcterms:modified>
</cp:coreProperties>
</file>